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Y:\2. Subsistemas de RH\14. Remuneração\PLR\PLR 2022\1.PLR 2022 Fev23\Materiais Comunicado\"/>
    </mc:Choice>
  </mc:AlternateContent>
  <xr:revisionPtr revIDLastSave="0" documentId="13_ncr:1_{29BEF92E-FF7B-4BDA-89FC-D388FA80F263}" xr6:coauthVersionLast="47" xr6:coauthVersionMax="47" xr10:uidLastSave="{00000000-0000-0000-0000-000000000000}"/>
  <bookViews>
    <workbookView xWindow="49170" yWindow="-120" windowWidth="19440" windowHeight="15000" xr2:uid="{D64DB508-A600-4D13-9482-0048669AAFF4}"/>
  </bookViews>
  <sheets>
    <sheet name="Simulador" sheetId="3" r:id="rId1"/>
    <sheet name="Planilha2" sheetId="5" state="hidden" r:id="rId2"/>
    <sheet name="Planilha1" sheetId="4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3" i="3" l="1"/>
  <c r="B19" i="3" s="1"/>
  <c r="B11" i="3"/>
  <c r="B21" i="3" l="1"/>
  <c r="B22" i="3" s="1"/>
  <c r="H11" i="4"/>
  <c r="C51" i="3"/>
  <c r="C50" i="3"/>
  <c r="F49" i="3"/>
  <c r="C49" i="3"/>
  <c r="F48" i="3"/>
  <c r="C48" i="3"/>
  <c r="B26" i="3" l="1"/>
  <c r="F51" i="3"/>
  <c r="F50" i="3"/>
  <c r="B27" i="3" l="1"/>
  <c r="B23" i="3" s="1"/>
  <c r="E12" i="4" l="1"/>
  <c r="E11" i="4"/>
  <c r="H10" i="4"/>
  <c r="E10" i="4"/>
  <c r="H9" i="4"/>
  <c r="E9" i="4"/>
  <c r="H12" i="4" l="1"/>
</calcChain>
</file>

<file path=xl/sharedStrings.xml><?xml version="1.0" encoding="utf-8"?>
<sst xmlns="http://schemas.openxmlformats.org/spreadsheetml/2006/main" count="50" uniqueCount="31">
  <si>
    <t>Alíquota</t>
  </si>
  <si>
    <t xml:space="preserve">Parcela a Deduzir </t>
  </si>
  <si>
    <t>Até</t>
  </si>
  <si>
    <t>-</t>
  </si>
  <si>
    <t>De</t>
  </si>
  <si>
    <t xml:space="preserve">Acima </t>
  </si>
  <si>
    <t>Valor Bruto PLR</t>
  </si>
  <si>
    <t>Tabela IR PLR</t>
  </si>
  <si>
    <t>Data Admissão</t>
  </si>
  <si>
    <t>Meses Elegibilidade</t>
  </si>
  <si>
    <t>Insira seu Salário Total (Salário Base + Gratificação)</t>
  </si>
  <si>
    <t>Valor PLR 2022 (Proporcional aos meses Trabalhados)</t>
  </si>
  <si>
    <t>Soma Total Regra Basica + Parcela Fixa Adicional</t>
  </si>
  <si>
    <t>TABELA IR PLR</t>
  </si>
  <si>
    <t>Nova Tabela IR para a PLR - a partir de abril de 2015</t>
  </si>
  <si>
    <t>Valor PLR Total 2022</t>
  </si>
  <si>
    <t>** Sobre os valores de PLR teremos o Desconto de Contribuição negocial</t>
  </si>
  <si>
    <t>- Tabela Imposto de Renda</t>
  </si>
  <si>
    <t>inicio</t>
  </si>
  <si>
    <t>fim</t>
  </si>
  <si>
    <t>avos</t>
  </si>
  <si>
    <t>Simulador PLR anual_Fev 2023</t>
  </si>
  <si>
    <t>Valor PLR adiantado em Set/2022 (verificar holerite)</t>
  </si>
  <si>
    <t>Regra Básica - 2,2 salários</t>
  </si>
  <si>
    <t>Parcela Fixa Adicional - R$ 6.343,89</t>
  </si>
  <si>
    <t>Simulador IR Fevereiro 2023</t>
  </si>
  <si>
    <t>Sobre os valores de PLR teremos o desconto de contribuição negocial de 1,50% (limitado a R$226,80), os descontos da contribuição negocial serão calculados sobre seu valor de PLR e descontados na Folha PLR de Fevereiro/2023:</t>
  </si>
  <si>
    <t>* O valor de pagamento da antecipação do PLR, pode ser consultado na Sinergy &gt; Holerite PLR de Setembro/2022</t>
  </si>
  <si>
    <t>Valor PLR 2022 - Antecipação Set/2022</t>
  </si>
  <si>
    <t>IR Total 2023</t>
  </si>
  <si>
    <t>Valor PLR 2022 menos Antecipação Set/2022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</si>
</sst>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R$&quot;\ #,##0.00;[Red]\-&quot;R$&quot;\ #,##0.00"/>
    <numFmt numFmtId="43" formatCode="_-* #,##0.00_-;\-* #,##0.00_-;_-* &quot;-&quot;??_-;_-@_-"/>
    <numFmt numFmtId="164" formatCode="&quot;R$&quot;\ #,##0.00"/>
    <numFmt numFmtId="165" formatCode="0.0%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0"/>
      <name val="Calibri"/>
      <family val="2"/>
      <scheme val="minor"/>
    </font>
    <font>
      <sz val="14"/>
      <name val="Calibri"/>
      <family val="2"/>
      <scheme val="minor"/>
    </font>
    <font>
      <sz val="14"/>
      <color theme="1" tint="0.249977111117893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2"/>
      <color theme="1" tint="0.14999847407452621"/>
      <name val="Calibri"/>
      <family val="2"/>
      <scheme val="minor"/>
    </font>
    <font>
      <b/>
      <sz val="11"/>
      <color theme="1" tint="4.9989318521683403E-2"/>
      <name val="Calibri"/>
      <family val="2"/>
      <scheme val="minor"/>
    </font>
    <font>
      <sz val="12"/>
      <color theme="1" tint="0.14999847407452621"/>
      <name val="Calibri"/>
      <family val="2"/>
      <scheme val="minor"/>
    </font>
    <font>
      <sz val="11"/>
      <color theme="1" tint="0.14999847407452621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i/>
      <sz val="10"/>
      <color theme="1" tint="0.14999847407452621"/>
      <name val="Calibri"/>
      <family val="2"/>
      <scheme val="minor"/>
    </font>
    <font>
      <sz val="14"/>
      <color theme="1" tint="0.14999847407452621"/>
      <name val="Calibri"/>
      <family val="2"/>
      <scheme val="minor"/>
    </font>
    <font>
      <b/>
      <sz val="10"/>
      <color theme="1" tint="0.14999847407452621"/>
      <name val="Calibri"/>
      <family val="2"/>
      <scheme val="minor"/>
    </font>
    <font>
      <sz val="8"/>
      <color theme="1" tint="0.1499984740745262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Segoe UI"/>
      <family val="2"/>
    </font>
    <font>
      <b/>
      <sz val="11"/>
      <color rgb="FFFF0000"/>
      <name val="Calibri"/>
      <family val="2"/>
      <scheme val="minor"/>
    </font>
    <font>
      <b/>
      <sz val="11"/>
      <color theme="1" tint="0.249977111117893"/>
      <name val="Calibri"/>
      <family val="2"/>
      <scheme val="minor"/>
    </font>
    <font>
      <sz val="14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44CC"/>
        <bgColor indexed="64"/>
      </patternFill>
    </fill>
  </fills>
  <borders count="14">
    <border>
      <left/>
      <right/>
      <top/>
      <bottom/>
      <diagonal/>
    </border>
    <border>
      <left style="hair">
        <color theme="0" tint="-0.34998626667073579"/>
      </left>
      <right style="hair">
        <color theme="0" tint="-0.34998626667073579"/>
      </right>
      <top style="hair">
        <color theme="0" tint="-0.34998626667073579"/>
      </top>
      <bottom style="hair">
        <color theme="0" tint="-0.34998626667073579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8">
    <xf numFmtId="0" fontId="0" fillId="0" borderId="0" xfId="0"/>
    <xf numFmtId="0" fontId="2" fillId="3" borderId="0" xfId="0" applyFont="1" applyFill="1" applyBorder="1"/>
    <xf numFmtId="0" fontId="2" fillId="3" borderId="0" xfId="0" applyFont="1" applyFill="1"/>
    <xf numFmtId="0" fontId="2" fillId="3" borderId="0" xfId="0" applyFont="1" applyFill="1" applyAlignment="1">
      <alignment vertical="center"/>
    </xf>
    <xf numFmtId="0" fontId="3" fillId="3" borderId="0" xfId="0" applyFont="1" applyFill="1" applyBorder="1" applyAlignment="1">
      <alignment horizontal="center"/>
    </xf>
    <xf numFmtId="0" fontId="4" fillId="3" borderId="0" xfId="0" applyFont="1" applyFill="1"/>
    <xf numFmtId="0" fontId="0" fillId="0" borderId="0" xfId="0" applyProtection="1">
      <protection locked="0"/>
    </xf>
    <xf numFmtId="164" fontId="9" fillId="0" borderId="0" xfId="1" quotePrefix="1" applyNumberFormat="1" applyFont="1" applyFill="1" applyBorder="1" applyAlignment="1">
      <alignment horizontal="center" vertical="center"/>
    </xf>
    <xf numFmtId="2" fontId="10" fillId="0" borderId="0" xfId="1" quotePrefix="1" applyNumberFormat="1" applyFont="1" applyFill="1" applyBorder="1" applyAlignment="1">
      <alignment horizontal="center"/>
    </xf>
    <xf numFmtId="164" fontId="10" fillId="0" borderId="0" xfId="1" quotePrefix="1" applyNumberFormat="1" applyFont="1" applyFill="1" applyBorder="1" applyAlignment="1">
      <alignment horizontal="center"/>
    </xf>
    <xf numFmtId="0" fontId="11" fillId="0" borderId="0" xfId="0" applyFont="1" applyFill="1"/>
    <xf numFmtId="0" fontId="12" fillId="0" borderId="0" xfId="0" applyFont="1" applyFill="1"/>
    <xf numFmtId="0" fontId="2" fillId="0" borderId="0" xfId="0" applyFont="1" applyFill="1"/>
    <xf numFmtId="0" fontId="13" fillId="0" borderId="0" xfId="0" quotePrefix="1" applyFont="1" applyFill="1" applyAlignment="1">
      <alignment horizontal="justify" vertical="center"/>
    </xf>
    <xf numFmtId="0" fontId="14" fillId="0" borderId="0" xfId="0" applyFont="1" applyFill="1" applyAlignment="1">
      <alignment vertical="center" wrapText="1"/>
    </xf>
    <xf numFmtId="0" fontId="12" fillId="0" borderId="0" xfId="0" applyFont="1" applyFill="1" applyBorder="1"/>
    <xf numFmtId="164" fontId="12" fillId="0" borderId="0" xfId="1" applyNumberFormat="1" applyFont="1" applyFill="1" applyAlignment="1">
      <alignment horizontal="center"/>
    </xf>
    <xf numFmtId="0" fontId="0" fillId="0" borderId="0" xfId="0" applyFont="1"/>
    <xf numFmtId="0" fontId="15" fillId="2" borderId="1" xfId="0" applyFont="1" applyFill="1" applyBorder="1" applyAlignment="1">
      <alignment vertical="center"/>
    </xf>
    <xf numFmtId="0" fontId="15" fillId="2" borderId="1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wrapText="1"/>
    </xf>
    <xf numFmtId="43" fontId="16" fillId="0" borderId="1" xfId="1" applyFont="1" applyFill="1" applyBorder="1" applyAlignment="1">
      <alignment horizontal="center" wrapText="1"/>
    </xf>
    <xf numFmtId="165" fontId="16" fillId="0" borderId="1" xfId="2" applyNumberFormat="1" applyFont="1" applyFill="1" applyBorder="1" applyAlignment="1">
      <alignment horizontal="center" wrapText="1"/>
    </xf>
    <xf numFmtId="14" fontId="18" fillId="3" borderId="0" xfId="0" applyNumberFormat="1" applyFont="1" applyFill="1"/>
    <xf numFmtId="0" fontId="17" fillId="0" borderId="0" xfId="0" applyFont="1"/>
    <xf numFmtId="0" fontId="19" fillId="0" borderId="5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wrapText="1"/>
    </xf>
    <xf numFmtId="43" fontId="20" fillId="0" borderId="8" xfId="1" applyFont="1" applyFill="1" applyBorder="1" applyAlignment="1">
      <alignment horizontal="center" wrapText="1"/>
    </xf>
    <xf numFmtId="165" fontId="20" fillId="0" borderId="8" xfId="2" applyNumberFormat="1" applyFont="1" applyFill="1" applyBorder="1" applyAlignment="1">
      <alignment horizontal="center" wrapText="1"/>
    </xf>
    <xf numFmtId="43" fontId="20" fillId="0" borderId="9" xfId="1" applyFont="1" applyFill="1" applyBorder="1" applyAlignment="1">
      <alignment horizontal="center" wrapText="1"/>
    </xf>
    <xf numFmtId="0" fontId="20" fillId="0" borderId="10" xfId="0" applyFont="1" applyBorder="1" applyAlignment="1">
      <alignment horizontal="center" wrapText="1"/>
    </xf>
    <xf numFmtId="43" fontId="20" fillId="0" borderId="11" xfId="1" applyFont="1" applyFill="1" applyBorder="1" applyAlignment="1">
      <alignment horizontal="center" wrapText="1"/>
    </xf>
    <xf numFmtId="165" fontId="20" fillId="0" borderId="11" xfId="2" applyNumberFormat="1" applyFont="1" applyFill="1" applyBorder="1" applyAlignment="1">
      <alignment horizontal="center" wrapText="1"/>
    </xf>
    <xf numFmtId="43" fontId="20" fillId="0" borderId="12" xfId="1" applyFont="1" applyFill="1" applyBorder="1" applyAlignment="1">
      <alignment horizontal="center" wrapText="1"/>
    </xf>
    <xf numFmtId="0" fontId="6" fillId="2" borderId="0" xfId="0" applyFont="1" applyFill="1" applyBorder="1" applyAlignment="1">
      <alignment vertical="center" wrapText="1"/>
    </xf>
    <xf numFmtId="164" fontId="10" fillId="0" borderId="13" xfId="1" quotePrefix="1" applyNumberFormat="1" applyFont="1" applyFill="1" applyBorder="1" applyAlignment="1">
      <alignment horizontal="center" vertical="center"/>
    </xf>
    <xf numFmtId="1" fontId="10" fillId="0" borderId="0" xfId="1" quotePrefix="1" applyNumberFormat="1" applyFont="1" applyFill="1" applyBorder="1" applyAlignment="1">
      <alignment horizontal="center" vertical="center"/>
    </xf>
    <xf numFmtId="164" fontId="10" fillId="0" borderId="0" xfId="1" quotePrefix="1" applyNumberFormat="1" applyFont="1" applyFill="1" applyBorder="1" applyAlignment="1">
      <alignment horizontal="center" vertical="center"/>
    </xf>
    <xf numFmtId="164" fontId="10" fillId="0" borderId="0" xfId="1" applyNumberFormat="1" applyFont="1" applyFill="1" applyBorder="1" applyAlignment="1">
      <alignment horizontal="center"/>
    </xf>
    <xf numFmtId="164" fontId="7" fillId="0" borderId="0" xfId="1" quotePrefix="1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right" vertical="center" wrapText="1"/>
    </xf>
    <xf numFmtId="0" fontId="6" fillId="0" borderId="13" xfId="0" applyFont="1" applyFill="1" applyBorder="1" applyAlignment="1">
      <alignment horizontal="right" vertical="center" wrapText="1"/>
    </xf>
    <xf numFmtId="14" fontId="7" fillId="0" borderId="0" xfId="0" quotePrefix="1" applyNumberFormat="1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6" fillId="2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 vertical="center"/>
    </xf>
    <xf numFmtId="14" fontId="0" fillId="0" borderId="0" xfId="0" applyNumberFormat="1"/>
    <xf numFmtId="0" fontId="21" fillId="0" borderId="0" xfId="0" applyFont="1" applyAlignment="1">
      <alignment vertical="center"/>
    </xf>
    <xf numFmtId="164" fontId="7" fillId="0" borderId="0" xfId="1" quotePrefix="1" applyNumberFormat="1" applyFont="1" applyFill="1" applyBorder="1" applyAlignment="1" applyProtection="1">
      <alignment horizontal="center" vertical="center"/>
    </xf>
    <xf numFmtId="14" fontId="7" fillId="0" borderId="0" xfId="0" quotePrefix="1" applyNumberFormat="1" applyFont="1" applyFill="1" applyBorder="1" applyAlignment="1" applyProtection="1">
      <alignment horizontal="center"/>
    </xf>
    <xf numFmtId="8" fontId="7" fillId="0" borderId="0" xfId="0" quotePrefix="1" applyNumberFormat="1" applyFont="1" applyFill="1" applyBorder="1" applyAlignment="1" applyProtection="1">
      <alignment horizontal="center"/>
    </xf>
    <xf numFmtId="8" fontId="22" fillId="0" borderId="0" xfId="0" quotePrefix="1" applyNumberFormat="1" applyFont="1" applyFill="1" applyBorder="1" applyAlignment="1" applyProtection="1">
      <alignment horizontal="center" vertical="center"/>
      <protection locked="0"/>
    </xf>
    <xf numFmtId="164" fontId="23" fillId="0" borderId="0" xfId="1" quotePrefix="1" applyNumberFormat="1" applyFont="1" applyFill="1" applyBorder="1" applyAlignment="1">
      <alignment horizontal="center" vertical="center"/>
    </xf>
    <xf numFmtId="164" fontId="12" fillId="0" borderId="0" xfId="0" applyNumberFormat="1" applyFont="1" applyFill="1"/>
    <xf numFmtId="164" fontId="14" fillId="0" borderId="0" xfId="0" applyNumberFormat="1" applyFont="1" applyFill="1" applyAlignment="1">
      <alignment vertical="center" wrapText="1"/>
    </xf>
    <xf numFmtId="164" fontId="24" fillId="3" borderId="0" xfId="0" applyNumberFormat="1" applyFont="1" applyFill="1"/>
    <xf numFmtId="0" fontId="5" fillId="4" borderId="0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left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</cellXfs>
  <cellStyles count="3">
    <cellStyle name="Normal" xfId="0" builtinId="0"/>
    <cellStyle name="Porcentagem" xfId="2" builtinId="5"/>
    <cellStyle name="Vírgula" xfId="1" builtinId="3"/>
  </cellStyles>
  <dxfs count="0"/>
  <tableStyles count="0" defaultTableStyle="TableStyleMedium2" defaultPivotStyle="PivotStyleLight16"/>
  <colors>
    <mruColors>
      <color rgb="FF0044CC"/>
      <color rgb="FF33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171451</xdr:colOff>
      <xdr:row>9</xdr:row>
      <xdr:rowOff>104776</xdr:rowOff>
    </xdr:from>
    <xdr:to>
      <xdr:col>5</xdr:col>
      <xdr:colOff>419101</xdr:colOff>
      <xdr:row>20</xdr:row>
      <xdr:rowOff>171450</xdr:rowOff>
    </xdr:to>
    <xdr:grpSp>
      <xdr:nvGrpSpPr>
        <xdr:cNvPr id="3" name="Agrupar 2">
          <a:extLst>
            <a:ext uri="{FF2B5EF4-FFF2-40B4-BE49-F238E27FC236}">
              <a16:creationId xmlns:a16="http://schemas.microsoft.com/office/drawing/2014/main" id="{E9516B3D-75BB-4B79-BCFF-7F5CB6D60E8C}"/>
            </a:ext>
          </a:extLst>
        </xdr:cNvPr>
        <xdr:cNvGrpSpPr/>
      </xdr:nvGrpSpPr>
      <xdr:grpSpPr>
        <a:xfrm>
          <a:off x="5038726" y="1524001"/>
          <a:ext cx="2152650" cy="1333499"/>
          <a:chOff x="6829150" y="430506"/>
          <a:chExt cx="2209800" cy="1790782"/>
        </a:xfrm>
      </xdr:grpSpPr>
      <xdr:grpSp>
        <xdr:nvGrpSpPr>
          <xdr:cNvPr id="15" name="Agrupar 14">
            <a:extLst>
              <a:ext uri="{FF2B5EF4-FFF2-40B4-BE49-F238E27FC236}">
                <a16:creationId xmlns:a16="http://schemas.microsoft.com/office/drawing/2014/main" id="{A5234914-6ADD-45AA-A095-FE4313B12A2F}"/>
              </a:ext>
            </a:extLst>
          </xdr:cNvPr>
          <xdr:cNvGrpSpPr/>
        </xdr:nvGrpSpPr>
        <xdr:grpSpPr>
          <a:xfrm>
            <a:off x="7200709" y="942157"/>
            <a:ext cx="1691572" cy="1279131"/>
            <a:chOff x="7200709" y="1056457"/>
            <a:chExt cx="1691572" cy="1279131"/>
          </a:xfrm>
        </xdr:grpSpPr>
        <xdr:sp macro="" textlink="">
          <xdr:nvSpPr>
            <xdr:cNvPr id="6" name="Círculo: Vazio 5">
              <a:extLst>
                <a:ext uri="{FF2B5EF4-FFF2-40B4-BE49-F238E27FC236}">
                  <a16:creationId xmlns:a16="http://schemas.microsoft.com/office/drawing/2014/main" id="{428ADF5E-9531-4650-99EF-8CCDCB975ED0}"/>
                </a:ext>
              </a:extLst>
            </xdr:cNvPr>
            <xdr:cNvSpPr/>
          </xdr:nvSpPr>
          <xdr:spPr>
            <a:xfrm>
              <a:off x="7200709" y="1056457"/>
              <a:ext cx="1691572" cy="1279131"/>
            </a:xfrm>
            <a:prstGeom prst="donut">
              <a:avLst>
                <a:gd name="adj" fmla="val 6326"/>
              </a:avLst>
            </a:prstGeom>
            <a:gradFill flip="none" rotWithShape="1">
              <a:gsLst>
                <a:gs pos="61000">
                  <a:srgbClr val="0044CC"/>
                </a:gs>
                <a:gs pos="93000">
                  <a:schemeClr val="accent1">
                    <a:lumMod val="45000"/>
                    <a:lumOff val="55000"/>
                  </a:schemeClr>
                </a:gs>
                <a:gs pos="100000">
                  <a:schemeClr val="accent1">
                    <a:lumMod val="45000"/>
                    <a:lumOff val="55000"/>
                  </a:schemeClr>
                </a:gs>
                <a:gs pos="100000">
                  <a:schemeClr val="bg1">
                    <a:lumMod val="75000"/>
                  </a:schemeClr>
                </a:gs>
              </a:gsLst>
              <a:lin ang="5400000" scaled="1"/>
              <a:tileRect/>
            </a:gradFill>
            <a:ln>
              <a:solidFill>
                <a:srgbClr val="33CC66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pt-BR" sz="1100">
                <a:solidFill>
                  <a:schemeClr val="tx1"/>
                </a:solidFill>
              </a:endParaRPr>
            </a:p>
          </xdr:txBody>
        </xdr:sp>
        <xdr:sp macro="" textlink="$B$23">
          <xdr:nvSpPr>
            <xdr:cNvPr id="7" name="CaixaDeTexto 6">
              <a:extLst>
                <a:ext uri="{FF2B5EF4-FFF2-40B4-BE49-F238E27FC236}">
                  <a16:creationId xmlns:a16="http://schemas.microsoft.com/office/drawing/2014/main" id="{FCB0CE97-746A-4EB5-BE52-C0A51312A691}"/>
                </a:ext>
              </a:extLst>
            </xdr:cNvPr>
            <xdr:cNvSpPr txBox="1"/>
          </xdr:nvSpPr>
          <xdr:spPr>
            <a:xfrm>
              <a:off x="7322218" y="1516150"/>
              <a:ext cx="1438018" cy="438150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ctr"/>
              <a:fld id="{3D70CA3F-372D-4252-9032-314ED11C9071}" type="TxLink">
                <a:rPr lang="en-US" sz="1200" b="1" i="0" u="none" strike="noStrike">
                  <a:solidFill>
                    <a:srgbClr val="404040"/>
                  </a:solidFill>
                  <a:latin typeface="Calibri"/>
                  <a:cs typeface="Calibri"/>
                </a:rPr>
                <a:pPr algn="ctr"/>
                <a:t>R$ 6.343,89</a:t>
              </a:fld>
              <a:endParaRPr lang="pt-BR" sz="1800" b="1">
                <a:solidFill>
                  <a:schemeClr val="tx1"/>
                </a:solidFill>
              </a:endParaRPr>
            </a:p>
          </xdr:txBody>
        </xdr:sp>
      </xdr:grpSp>
      <xdr:sp macro="" textlink="">
        <xdr:nvSpPr>
          <xdr:cNvPr id="9" name="CaixaDeTexto 8">
            <a:extLst>
              <a:ext uri="{FF2B5EF4-FFF2-40B4-BE49-F238E27FC236}">
                <a16:creationId xmlns:a16="http://schemas.microsoft.com/office/drawing/2014/main" id="{34300E6F-8D50-438F-B0E0-BEECB07E1614}"/>
              </a:ext>
            </a:extLst>
          </xdr:cNvPr>
          <xdr:cNvSpPr txBox="1"/>
        </xdr:nvSpPr>
        <xdr:spPr>
          <a:xfrm>
            <a:off x="6829150" y="430506"/>
            <a:ext cx="2209800" cy="65504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400" b="1">
                <a:solidFill>
                  <a:schemeClr val="tx1">
                    <a:lumMod val="75000"/>
                    <a:lumOff val="25000"/>
                  </a:schemeClr>
                </a:solidFill>
              </a:rPr>
              <a:t>Valor</a:t>
            </a:r>
            <a:r>
              <a:rPr lang="pt-BR" sz="1400" b="1" baseline="0">
                <a:solidFill>
                  <a:schemeClr val="tx1">
                    <a:lumMod val="75000"/>
                    <a:lumOff val="25000"/>
                  </a:schemeClr>
                </a:solidFill>
              </a:rPr>
              <a:t> líquido PLR</a:t>
            </a:r>
            <a:r>
              <a:rPr lang="pt-BR" sz="1400" b="1">
                <a:solidFill>
                  <a:schemeClr val="tx1">
                    <a:lumMod val="75000"/>
                    <a:lumOff val="25000"/>
                  </a:schemeClr>
                </a:solidFill>
              </a:rPr>
              <a:t> Fev/23</a:t>
            </a:r>
          </a:p>
        </xdr:txBody>
      </xdr:sp>
    </xdr:grpSp>
    <xdr:clientData/>
  </xdr:twoCellAnchor>
  <xdr:twoCellAnchor>
    <xdr:from>
      <xdr:col>2</xdr:col>
      <xdr:colOff>85725</xdr:colOff>
      <xdr:row>2</xdr:row>
      <xdr:rowOff>76200</xdr:rowOff>
    </xdr:from>
    <xdr:to>
      <xdr:col>2</xdr:col>
      <xdr:colOff>428625</xdr:colOff>
      <xdr:row>3</xdr:row>
      <xdr:rowOff>95250</xdr:rowOff>
    </xdr:to>
    <xdr:cxnSp macro="">
      <xdr:nvCxnSpPr>
        <xdr:cNvPr id="11" name="Conector de Seta Reta 10">
          <a:extLst>
            <a:ext uri="{FF2B5EF4-FFF2-40B4-BE49-F238E27FC236}">
              <a16:creationId xmlns:a16="http://schemas.microsoft.com/office/drawing/2014/main" id="{63406628-56D6-4721-86E5-5B982BB589B4}"/>
            </a:ext>
          </a:extLst>
        </xdr:cNvPr>
        <xdr:cNvCxnSpPr/>
      </xdr:nvCxnSpPr>
      <xdr:spPr>
        <a:xfrm flipH="1">
          <a:off x="6315075" y="514350"/>
          <a:ext cx="342900" cy="238125"/>
        </a:xfrm>
        <a:prstGeom prst="straightConnector1">
          <a:avLst/>
        </a:prstGeom>
        <a:ln w="19050">
          <a:solidFill>
            <a:srgbClr val="C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371475</xdr:colOff>
      <xdr:row>0</xdr:row>
      <xdr:rowOff>0</xdr:rowOff>
    </xdr:from>
    <xdr:to>
      <xdr:col>5</xdr:col>
      <xdr:colOff>200025</xdr:colOff>
      <xdr:row>2</xdr:row>
      <xdr:rowOff>133351</xdr:rowOff>
    </xdr:to>
    <xdr:sp macro="" textlink="">
      <xdr:nvSpPr>
        <xdr:cNvPr id="13" name="CaixaDeTexto 12">
          <a:extLst>
            <a:ext uri="{FF2B5EF4-FFF2-40B4-BE49-F238E27FC236}">
              <a16:creationId xmlns:a16="http://schemas.microsoft.com/office/drawing/2014/main" id="{097DB0EA-D3C1-460E-9C2B-E06E758181AA}"/>
            </a:ext>
          </a:extLst>
        </xdr:cNvPr>
        <xdr:cNvSpPr txBox="1"/>
      </xdr:nvSpPr>
      <xdr:spPr>
        <a:xfrm>
          <a:off x="6648450" y="0"/>
          <a:ext cx="1657350" cy="5715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1400" b="1">
              <a:solidFill>
                <a:srgbClr val="C00000"/>
              </a:solidFill>
            </a:rPr>
            <a:t>Preencher os campos marcados</a:t>
          </a:r>
        </a:p>
      </xdr:txBody>
    </xdr:sp>
    <xdr:clientData/>
  </xdr:twoCellAnchor>
  <xdr:twoCellAnchor>
    <xdr:from>
      <xdr:col>0</xdr:col>
      <xdr:colOff>4972050</xdr:colOff>
      <xdr:row>2</xdr:row>
      <xdr:rowOff>200025</xdr:rowOff>
    </xdr:from>
    <xdr:to>
      <xdr:col>2</xdr:col>
      <xdr:colOff>28575</xdr:colOff>
      <xdr:row>9</xdr:row>
      <xdr:rowOff>19051</xdr:rowOff>
    </xdr:to>
    <xdr:sp macro="" textlink="">
      <xdr:nvSpPr>
        <xdr:cNvPr id="2" name="Retângulo 1">
          <a:extLst>
            <a:ext uri="{FF2B5EF4-FFF2-40B4-BE49-F238E27FC236}">
              <a16:creationId xmlns:a16="http://schemas.microsoft.com/office/drawing/2014/main" id="{8A901CE9-9966-4FF0-BD9F-40E279BAB2FB}"/>
            </a:ext>
          </a:extLst>
        </xdr:cNvPr>
        <xdr:cNvSpPr/>
      </xdr:nvSpPr>
      <xdr:spPr>
        <a:xfrm>
          <a:off x="4972050" y="638175"/>
          <a:ext cx="1333500" cy="714376"/>
        </a:xfrm>
        <a:prstGeom prst="rect">
          <a:avLst/>
        </a:prstGeom>
        <a:noFill/>
        <a:ln w="28575"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5</xdr:col>
      <xdr:colOff>180975</xdr:colOff>
      <xdr:row>9</xdr:row>
      <xdr:rowOff>133350</xdr:rowOff>
    </xdr:from>
    <xdr:to>
      <xdr:col>5</xdr:col>
      <xdr:colOff>542925</xdr:colOff>
      <xdr:row>12</xdr:row>
      <xdr:rowOff>123825</xdr:rowOff>
    </xdr:to>
    <xdr:sp macro="" textlink="">
      <xdr:nvSpPr>
        <xdr:cNvPr id="5" name="CaixaDeTexto 4">
          <a:extLst>
            <a:ext uri="{FF2B5EF4-FFF2-40B4-BE49-F238E27FC236}">
              <a16:creationId xmlns:a16="http://schemas.microsoft.com/office/drawing/2014/main" id="{EB5E3990-001D-4468-AD1E-19E146605FB8}"/>
            </a:ext>
          </a:extLst>
        </xdr:cNvPr>
        <xdr:cNvSpPr txBox="1"/>
      </xdr:nvSpPr>
      <xdr:spPr>
        <a:xfrm>
          <a:off x="6953250" y="1790700"/>
          <a:ext cx="361950" cy="457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200" b="1">
              <a:solidFill>
                <a:schemeClr val="tx1">
                  <a:lumMod val="75000"/>
                  <a:lumOff val="25000"/>
                </a:schemeClr>
              </a:solidFill>
            </a:rPr>
            <a:t>**</a:t>
          </a:r>
        </a:p>
      </xdr:txBody>
    </xdr:sp>
    <xdr:clientData/>
  </xdr:twoCellAnchor>
  <xdr:twoCellAnchor editAs="oneCell">
    <xdr:from>
      <xdr:col>0</xdr:col>
      <xdr:colOff>19050</xdr:colOff>
      <xdr:row>35</xdr:row>
      <xdr:rowOff>0</xdr:rowOff>
    </xdr:from>
    <xdr:to>
      <xdr:col>0</xdr:col>
      <xdr:colOff>3590479</xdr:colOff>
      <xdr:row>41</xdr:row>
      <xdr:rowOff>37931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A9A13A22-EC93-4954-A973-CEBC112E64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" y="6296025"/>
          <a:ext cx="3571429" cy="13523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A04204-5280-4250-932A-597C9E1185C7}">
  <dimension ref="A1:M89"/>
  <sheetViews>
    <sheetView showGridLines="0" showRowColHeaders="0" tabSelected="1" zoomScaleNormal="100" workbookViewId="0">
      <selection activeCell="B6" sqref="B6"/>
    </sheetView>
  </sheetViews>
  <sheetFormatPr defaultColWidth="0" defaultRowHeight="120.75" customHeight="1" zeroHeight="1" x14ac:dyDescent="0.3"/>
  <cols>
    <col min="1" max="1" width="54.5703125" style="15" customWidth="1"/>
    <col min="2" max="2" width="18.42578125" style="16" customWidth="1"/>
    <col min="3" max="4" width="9.7109375" style="12" bestFit="1" customWidth="1"/>
    <col min="5" max="6" width="9.140625" style="12" customWidth="1"/>
    <col min="7" max="7" width="4.28515625" style="12" customWidth="1"/>
    <col min="8" max="9" width="10.7109375" style="12" hidden="1" customWidth="1"/>
    <col min="10" max="10" width="5" style="12" hidden="1" customWidth="1"/>
    <col min="11" max="16384" width="9.140625" style="12" hidden="1"/>
  </cols>
  <sheetData>
    <row r="1" spans="1:8" s="2" customFormat="1" ht="17.25" customHeight="1" x14ac:dyDescent="0.3">
      <c r="A1" s="62" t="s">
        <v>21</v>
      </c>
      <c r="B1" s="62"/>
      <c r="G1" s="23">
        <v>44926</v>
      </c>
    </row>
    <row r="2" spans="1:8" s="2" customFormat="1" ht="17.25" customHeight="1" x14ac:dyDescent="0.3">
      <c r="A2" s="62"/>
      <c r="B2" s="62"/>
    </row>
    <row r="3" spans="1:8" s="2" customFormat="1" ht="17.25" customHeight="1" x14ac:dyDescent="0.3">
      <c r="E3" s="5"/>
    </row>
    <row r="4" spans="1:8" s="3" customFormat="1" ht="18" customHeight="1" x14ac:dyDescent="0.25">
      <c r="A4" s="46" t="s">
        <v>10</v>
      </c>
      <c r="B4" s="40"/>
    </row>
    <row r="5" spans="1:8" s="41" customFormat="1" ht="2.25" customHeight="1" x14ac:dyDescent="0.25">
      <c r="A5" s="47"/>
      <c r="B5" s="54"/>
    </row>
    <row r="6" spans="1:8" s="3" customFormat="1" ht="18" customHeight="1" x14ac:dyDescent="0.25">
      <c r="A6" s="46" t="s">
        <v>8</v>
      </c>
      <c r="B6" s="45"/>
    </row>
    <row r="7" spans="1:8" s="41" customFormat="1" ht="2.25" customHeight="1" x14ac:dyDescent="0.25">
      <c r="A7" s="47"/>
      <c r="B7" s="55"/>
    </row>
    <row r="8" spans="1:8" s="3" customFormat="1" ht="17.25" customHeight="1" x14ac:dyDescent="0.25">
      <c r="A8" s="48" t="s">
        <v>22</v>
      </c>
      <c r="B8" s="57"/>
    </row>
    <row r="9" spans="1:8" s="41" customFormat="1" ht="2.25" customHeight="1" x14ac:dyDescent="0.25">
      <c r="A9" s="49"/>
      <c r="B9" s="56"/>
    </row>
    <row r="10" spans="1:8" s="3" customFormat="1" ht="17.25" customHeight="1" x14ac:dyDescent="0.25">
      <c r="A10" s="50"/>
      <c r="B10" s="7"/>
    </row>
    <row r="11" spans="1:8" s="3" customFormat="1" ht="17.25" customHeight="1" x14ac:dyDescent="0.25">
      <c r="A11" s="46" t="s">
        <v>9</v>
      </c>
      <c r="B11" s="37">
        <f>IF(B6&lt;=I47,12,IF(B6&lt;=I48,11,IF(B6&lt;=I49,10,IF(B6&lt;=I50,9,IF(B6&lt;=I51,8,IF(B6&lt;=I52,7,IF(B6&lt;=I53,6,IF(B6&lt;=I54,5,IF(B6&lt;=I55,4,IF(B6&lt;=I56,3,IF(B6&lt;=I57,2,IF(B6&lt;=I58,1,IF(B6&lt;=I59,0)))))))))))))</f>
        <v>12</v>
      </c>
    </row>
    <row r="12" spans="1:8" s="3" customFormat="1" ht="2.25" customHeight="1" x14ac:dyDescent="0.25">
      <c r="A12" s="51"/>
      <c r="B12" s="7"/>
    </row>
    <row r="13" spans="1:8" s="2" customFormat="1" ht="17.25" customHeight="1" x14ac:dyDescent="0.3">
      <c r="A13" s="46" t="s">
        <v>23</v>
      </c>
      <c r="B13" s="38">
        <f>B4*2.2</f>
        <v>0</v>
      </c>
    </row>
    <row r="14" spans="1:8" s="2" customFormat="1" ht="2.25" customHeight="1" x14ac:dyDescent="0.3">
      <c r="A14" s="51"/>
      <c r="B14" s="8"/>
    </row>
    <row r="15" spans="1:8" s="2" customFormat="1" ht="2.25" customHeight="1" x14ac:dyDescent="0.3">
      <c r="A15" s="50"/>
      <c r="B15" s="9"/>
    </row>
    <row r="16" spans="1:8" s="2" customFormat="1" ht="2.25" customHeight="1" x14ac:dyDescent="0.3">
      <c r="A16" s="51"/>
      <c r="B16" s="9"/>
      <c r="H16"/>
    </row>
    <row r="17" spans="1:13" s="2" customFormat="1" ht="17.25" customHeight="1" x14ac:dyDescent="0.3">
      <c r="A17" s="46" t="s">
        <v>24</v>
      </c>
      <c r="B17" s="38">
        <v>6343.89</v>
      </c>
      <c r="H17" s="53"/>
    </row>
    <row r="18" spans="1:13" s="2" customFormat="1" ht="2.25" customHeight="1" x14ac:dyDescent="0.3">
      <c r="A18" s="51"/>
      <c r="B18" s="9"/>
      <c r="H18"/>
    </row>
    <row r="19" spans="1:13" s="2" customFormat="1" ht="17.25" customHeight="1" x14ac:dyDescent="0.3">
      <c r="A19" s="46" t="s">
        <v>12</v>
      </c>
      <c r="B19" s="38">
        <f>B17+B13</f>
        <v>6343.89</v>
      </c>
      <c r="H19" s="53"/>
    </row>
    <row r="20" spans="1:13" s="2" customFormat="1" ht="2.25" customHeight="1" x14ac:dyDescent="0.3">
      <c r="A20" s="51"/>
      <c r="B20" s="39"/>
      <c r="H20"/>
    </row>
    <row r="21" spans="1:13" s="2" customFormat="1" ht="17.25" customHeight="1" x14ac:dyDescent="0.3">
      <c r="A21" s="46" t="s">
        <v>11</v>
      </c>
      <c r="B21" s="58">
        <f>(B19/12)*B11</f>
        <v>6343.89</v>
      </c>
    </row>
    <row r="22" spans="1:13" s="2" customFormat="1" ht="17.25" customHeight="1" x14ac:dyDescent="0.3">
      <c r="A22" s="35" t="s">
        <v>30</v>
      </c>
      <c r="B22" s="58">
        <f>B21-B8</f>
        <v>6343.89</v>
      </c>
      <c r="E22" s="61"/>
    </row>
    <row r="23" spans="1:13" s="2" customFormat="1" ht="17.25" hidden="1" customHeight="1" x14ac:dyDescent="0.3">
      <c r="A23" s="35" t="s">
        <v>28</v>
      </c>
      <c r="B23" s="58">
        <f>B22-B27</f>
        <v>6343.89</v>
      </c>
    </row>
    <row r="24" spans="1:13" s="2" customFormat="1" ht="14.25" customHeight="1" x14ac:dyDescent="0.3">
      <c r="A24" s="1"/>
      <c r="B24" s="4"/>
    </row>
    <row r="25" spans="1:13" s="2" customFormat="1" ht="17.25" customHeight="1" x14ac:dyDescent="0.3">
      <c r="A25" s="43" t="s">
        <v>25</v>
      </c>
      <c r="B25" s="42"/>
    </row>
    <row r="26" spans="1:13" s="2" customFormat="1" ht="17.25" customHeight="1" x14ac:dyDescent="0.3">
      <c r="A26" s="44" t="s">
        <v>15</v>
      </c>
      <c r="B26" s="36">
        <f>B22</f>
        <v>6343.89</v>
      </c>
    </row>
    <row r="27" spans="1:13" s="2" customFormat="1" ht="17.25" customHeight="1" x14ac:dyDescent="0.3">
      <c r="A27" s="44" t="s">
        <v>29</v>
      </c>
      <c r="B27" s="36">
        <f>IF(B26&lt;=D47,D47*0,IF(B26&lt;=D48,B26*E48-F48,IF(B26&lt;=D49,B26*E49-F49,IF(B26&lt;=D50,B26*E50-F50,IF(B26&gt;=C51,B26*E51-F51)))))</f>
        <v>0</v>
      </c>
    </row>
    <row r="28" spans="1:13" s="2" customFormat="1" ht="10.5" customHeight="1" x14ac:dyDescent="0.3">
      <c r="A28" s="1"/>
      <c r="B28" s="4"/>
    </row>
    <row r="29" spans="1:13" s="2" customFormat="1" ht="21" customHeight="1" x14ac:dyDescent="0.3">
      <c r="A29" s="10" t="s">
        <v>27</v>
      </c>
      <c r="B29" s="4"/>
    </row>
    <row r="30" spans="1:13" s="2" customFormat="1" ht="6" customHeight="1" x14ac:dyDescent="0.3">
      <c r="A30" s="10"/>
      <c r="B30" s="4"/>
      <c r="H30" s="12"/>
      <c r="I30" s="12"/>
      <c r="J30" s="12"/>
      <c r="K30" s="12"/>
      <c r="L30" s="12"/>
      <c r="M30" s="12"/>
    </row>
    <row r="31" spans="1:13" ht="17.25" customHeight="1" x14ac:dyDescent="0.3">
      <c r="A31" s="10" t="s">
        <v>16</v>
      </c>
      <c r="B31" s="11"/>
    </row>
    <row r="32" spans="1:13" ht="17.25" customHeight="1" x14ac:dyDescent="0.3">
      <c r="A32" s="63" t="s">
        <v>26</v>
      </c>
      <c r="B32" s="63"/>
    </row>
    <row r="33" spans="1:10" ht="18.75" customHeight="1" x14ac:dyDescent="0.3">
      <c r="A33" s="63"/>
      <c r="B33" s="63"/>
    </row>
    <row r="34" spans="1:10" ht="8.25" customHeight="1" x14ac:dyDescent="0.3">
      <c r="A34" s="11"/>
      <c r="B34" s="11"/>
    </row>
    <row r="35" spans="1:10" ht="17.25" customHeight="1" x14ac:dyDescent="0.3">
      <c r="A35" s="13" t="s">
        <v>17</v>
      </c>
      <c r="B35" s="59"/>
    </row>
    <row r="36" spans="1:10" ht="17.25" customHeight="1" x14ac:dyDescent="0.3">
      <c r="A36" s="14"/>
      <c r="B36" s="60"/>
    </row>
    <row r="37" spans="1:10" ht="17.25" customHeight="1" x14ac:dyDescent="0.3"/>
    <row r="38" spans="1:10" ht="17.25" customHeight="1" x14ac:dyDescent="0.3"/>
    <row r="39" spans="1:10" ht="17.25" customHeight="1" x14ac:dyDescent="0.3"/>
    <row r="40" spans="1:10" ht="17.25" customHeight="1" x14ac:dyDescent="0.3"/>
    <row r="41" spans="1:10" ht="17.25" customHeight="1" x14ac:dyDescent="0.3"/>
    <row r="42" spans="1:10" ht="20.25" customHeight="1" x14ac:dyDescent="0.3"/>
    <row r="43" spans="1:10" ht="17.25" customHeight="1" x14ac:dyDescent="0.3"/>
    <row r="44" spans="1:10" ht="19.5" hidden="1" customHeight="1" x14ac:dyDescent="0.3"/>
    <row r="45" spans="1:10" ht="15" hidden="1" customHeight="1" thickBot="1" x14ac:dyDescent="0.35">
      <c r="A45" s="12"/>
      <c r="B45" s="24" t="s">
        <v>13</v>
      </c>
      <c r="C45"/>
      <c r="D45"/>
      <c r="E45" s="6"/>
      <c r="F45" s="6"/>
    </row>
    <row r="46" spans="1:10" ht="36" hidden="1" customHeight="1" x14ac:dyDescent="0.3">
      <c r="A46" s="12"/>
      <c r="B46" s="64" t="s">
        <v>14</v>
      </c>
      <c r="C46" s="65"/>
      <c r="D46" s="66"/>
      <c r="E46" s="25" t="s">
        <v>0</v>
      </c>
      <c r="F46" s="26" t="s">
        <v>1</v>
      </c>
      <c r="H46" s="26" t="s">
        <v>18</v>
      </c>
      <c r="I46" s="26" t="s">
        <v>19</v>
      </c>
      <c r="J46" s="26" t="s">
        <v>20</v>
      </c>
    </row>
    <row r="47" spans="1:10" ht="15" hidden="1" customHeight="1" x14ac:dyDescent="0.3">
      <c r="A47" s="12"/>
      <c r="B47" s="27" t="s">
        <v>2</v>
      </c>
      <c r="C47" s="28" t="s">
        <v>3</v>
      </c>
      <c r="D47" s="28">
        <v>6677.55</v>
      </c>
      <c r="E47" s="29" t="s">
        <v>3</v>
      </c>
      <c r="F47" s="30" t="s">
        <v>3</v>
      </c>
      <c r="H47" s="52">
        <v>44562</v>
      </c>
      <c r="I47" s="52">
        <v>44578</v>
      </c>
      <c r="J47">
        <v>12</v>
      </c>
    </row>
    <row r="48" spans="1:10" ht="15" hidden="1" customHeight="1" x14ac:dyDescent="0.3">
      <c r="A48" s="12"/>
      <c r="B48" s="27" t="s">
        <v>4</v>
      </c>
      <c r="C48" s="28">
        <f>D47+0.01</f>
        <v>6677.56</v>
      </c>
      <c r="D48" s="28">
        <v>9922.2800000000007</v>
      </c>
      <c r="E48" s="29">
        <v>7.4999999999999997E-2</v>
      </c>
      <c r="F48" s="30">
        <f>E48*D47</f>
        <v>500.81624999999997</v>
      </c>
      <c r="H48" s="52">
        <v>44579</v>
      </c>
      <c r="I48" s="52">
        <v>44606</v>
      </c>
      <c r="J48">
        <v>11</v>
      </c>
    </row>
    <row r="49" spans="1:10" ht="15" hidden="1" customHeight="1" x14ac:dyDescent="0.3">
      <c r="A49" s="12"/>
      <c r="B49" s="27" t="s">
        <v>4</v>
      </c>
      <c r="C49" s="28">
        <f>D48+0.01</f>
        <v>9922.2900000000009</v>
      </c>
      <c r="D49" s="28">
        <v>13167</v>
      </c>
      <c r="E49" s="29">
        <v>0.15</v>
      </c>
      <c r="F49" s="30">
        <f>(E49*D48)-((D48-D47)*E48)</f>
        <v>1244.9872500000001</v>
      </c>
      <c r="H49" s="52">
        <v>44607</v>
      </c>
      <c r="I49" s="52">
        <v>44637</v>
      </c>
      <c r="J49">
        <v>10</v>
      </c>
    </row>
    <row r="50" spans="1:10" ht="15" hidden="1" customHeight="1" x14ac:dyDescent="0.3">
      <c r="A50" s="12"/>
      <c r="B50" s="27" t="s">
        <v>4</v>
      </c>
      <c r="C50" s="28">
        <f>D49+0.01</f>
        <v>13167.01</v>
      </c>
      <c r="D50" s="28">
        <v>16380.38</v>
      </c>
      <c r="E50" s="29">
        <v>0.22500000000000001</v>
      </c>
      <c r="F50" s="30">
        <f>(E50*D49)-((D49-C49)*E49)-((D48-C48)*E48)</f>
        <v>2232.5145000000007</v>
      </c>
      <c r="H50" s="52">
        <v>44638</v>
      </c>
      <c r="I50" s="52">
        <v>44667</v>
      </c>
      <c r="J50">
        <v>9</v>
      </c>
    </row>
    <row r="51" spans="1:10" ht="15" hidden="1" customHeight="1" thickBot="1" x14ac:dyDescent="0.35">
      <c r="A51" s="12"/>
      <c r="B51" s="31" t="s">
        <v>5</v>
      </c>
      <c r="C51" s="32">
        <f>D50+0.01</f>
        <v>16380.39</v>
      </c>
      <c r="D51" s="32" t="s">
        <v>3</v>
      </c>
      <c r="E51" s="33">
        <v>0.27500000000000002</v>
      </c>
      <c r="F51" s="34">
        <f>(E51*D50)-((D50-C50)*E50)-((D49-C49)*E49)-((D48-C48)*E48)</f>
        <v>3051.5357500000009</v>
      </c>
      <c r="H51" s="52">
        <v>44668</v>
      </c>
      <c r="I51" s="52">
        <v>44698</v>
      </c>
      <c r="J51">
        <v>8</v>
      </c>
    </row>
    <row r="52" spans="1:10" ht="15" hidden="1" customHeight="1" x14ac:dyDescent="0.3">
      <c r="H52" s="52">
        <v>44699</v>
      </c>
      <c r="I52" s="52">
        <v>44728</v>
      </c>
      <c r="J52">
        <v>7</v>
      </c>
    </row>
    <row r="53" spans="1:10" ht="15" hidden="1" customHeight="1" x14ac:dyDescent="0.3">
      <c r="H53" s="52">
        <v>44729</v>
      </c>
      <c r="I53" s="52">
        <v>44759</v>
      </c>
      <c r="J53">
        <v>6</v>
      </c>
    </row>
    <row r="54" spans="1:10" ht="15" hidden="1" customHeight="1" x14ac:dyDescent="0.3">
      <c r="H54" s="52">
        <v>44760</v>
      </c>
      <c r="I54" s="52">
        <v>44790</v>
      </c>
      <c r="J54">
        <v>5</v>
      </c>
    </row>
    <row r="55" spans="1:10" ht="15" hidden="1" customHeight="1" x14ac:dyDescent="0.3">
      <c r="H55" s="52">
        <v>44791</v>
      </c>
      <c r="I55" s="52">
        <v>44820</v>
      </c>
      <c r="J55">
        <v>4</v>
      </c>
    </row>
    <row r="56" spans="1:10" ht="15" hidden="1" customHeight="1" x14ac:dyDescent="0.3">
      <c r="H56" s="52">
        <v>44821</v>
      </c>
      <c r="I56" s="52">
        <v>44851</v>
      </c>
      <c r="J56">
        <v>3</v>
      </c>
    </row>
    <row r="57" spans="1:10" ht="15" hidden="1" customHeight="1" x14ac:dyDescent="0.3">
      <c r="H57" s="52">
        <v>44852</v>
      </c>
      <c r="I57" s="52">
        <v>44881</v>
      </c>
      <c r="J57">
        <v>2</v>
      </c>
    </row>
    <row r="58" spans="1:10" ht="15" hidden="1" customHeight="1" x14ac:dyDescent="0.3">
      <c r="H58" s="52">
        <v>44882</v>
      </c>
      <c r="I58" s="52">
        <v>44912</v>
      </c>
      <c r="J58">
        <v>1</v>
      </c>
    </row>
    <row r="59" spans="1:10" ht="15" hidden="1" customHeight="1" x14ac:dyDescent="0.3">
      <c r="H59" s="52">
        <v>44913</v>
      </c>
      <c r="I59" s="52">
        <v>2958465</v>
      </c>
      <c r="J59">
        <v>0</v>
      </c>
    </row>
    <row r="60" spans="1:10" ht="15" hidden="1" customHeight="1" x14ac:dyDescent="0.3"/>
    <row r="61" spans="1:10" ht="15" hidden="1" customHeight="1" x14ac:dyDescent="0.3"/>
    <row r="62" spans="1:10" ht="15" hidden="1" customHeight="1" x14ac:dyDescent="0.3"/>
    <row r="63" spans="1:10" ht="15" hidden="1" customHeight="1" x14ac:dyDescent="0.3"/>
    <row r="64" spans="1:10" ht="15" hidden="1" customHeight="1" x14ac:dyDescent="0.3"/>
    <row r="65" ht="15" hidden="1" customHeight="1" x14ac:dyDescent="0.3"/>
    <row r="66" ht="15" hidden="1" customHeight="1" x14ac:dyDescent="0.3"/>
    <row r="67" ht="15" hidden="1" customHeight="1" x14ac:dyDescent="0.3"/>
    <row r="68" ht="15" hidden="1" customHeight="1" x14ac:dyDescent="0.3"/>
    <row r="69" ht="15" hidden="1" customHeight="1" x14ac:dyDescent="0.3"/>
    <row r="70" ht="15" hidden="1" customHeight="1" x14ac:dyDescent="0.3"/>
    <row r="71" ht="15" hidden="1" customHeight="1" x14ac:dyDescent="0.3"/>
    <row r="72" ht="15" hidden="1" customHeight="1" x14ac:dyDescent="0.3"/>
    <row r="73" ht="15" hidden="1" customHeight="1" x14ac:dyDescent="0.3"/>
    <row r="74" ht="15" hidden="1" customHeight="1" x14ac:dyDescent="0.3"/>
    <row r="75" ht="15" hidden="1" customHeight="1" x14ac:dyDescent="0.3"/>
    <row r="76" ht="15" hidden="1" customHeight="1" x14ac:dyDescent="0.3"/>
    <row r="77" ht="15" hidden="1" customHeight="1" x14ac:dyDescent="0.3"/>
    <row r="78" ht="15" hidden="1" customHeight="1" x14ac:dyDescent="0.3"/>
    <row r="79" ht="15" hidden="1" customHeight="1" x14ac:dyDescent="0.3"/>
    <row r="80" ht="15" hidden="1" customHeight="1" x14ac:dyDescent="0.3"/>
    <row r="81" ht="15" hidden="1" customHeight="1" x14ac:dyDescent="0.3"/>
    <row r="82" ht="15" hidden="1" customHeight="1" x14ac:dyDescent="0.3"/>
    <row r="83" ht="15" hidden="1" customHeight="1" x14ac:dyDescent="0.3"/>
    <row r="84" ht="15" hidden="1" customHeight="1" x14ac:dyDescent="0.3"/>
    <row r="85" ht="15" hidden="1" customHeight="1" x14ac:dyDescent="0.3"/>
    <row r="86" ht="120.75" customHeight="1" x14ac:dyDescent="0.3"/>
    <row r="87" ht="120.75" customHeight="1" x14ac:dyDescent="0.3"/>
    <row r="88" ht="120.75" customHeight="1" x14ac:dyDescent="0.3"/>
    <row r="89" ht="120.75" customHeight="1" x14ac:dyDescent="0.3"/>
  </sheetData>
  <sheetProtection algorithmName="SHA-512" hashValue="kGubHHMtb0CCyZLlxllBl/IQ5Rya24EhJj5UMbpeqKi6G4+E0UPeB8mVOAm8foyjX6Ct2wRX85zO+0M9t3XM9Q==" saltValue="6JpQXSL2B+Ha+gjcWa/YvQ==" spinCount="100000" sheet="1" selectLockedCells="1"/>
  <protectedRanges>
    <protectedRange algorithmName="SHA-512" hashValue="kYKPf/s+lbicRHdQ0YOL2OTW4wVdZi3sx92yLy8JlRNd9rW8qfW0htWP3Obk72K5OWSuzUkzmLILcMe7j3CBng==" saltValue="12VHfcpStCoYDein+Ihosg==" spinCount="100000" sqref="B13:B23" name="Intervalo1"/>
  </protectedRanges>
  <mergeCells count="3">
    <mergeCell ref="A1:B2"/>
    <mergeCell ref="A32:B33"/>
    <mergeCell ref="B46:D46"/>
  </mergeCells>
  <pageMargins left="0.511811024" right="0.511811024" top="0.78740157499999996" bottom="0.78740157499999996" header="0.31496062000000002" footer="0.31496062000000002"/>
  <pageSetup paperSize="9" orientation="portrait" r:id="rId1"/>
  <headerFooter>
    <oddHeader>&amp;C&amp;"Calibri"&amp;10&amp;K000000 Confidencial - Altamente restrito a determinados colaboradores&amp;1#_x000D_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DDF4F8-3937-48FE-8EAB-8977B0E825B0}">
  <dimension ref="A1:C14"/>
  <sheetViews>
    <sheetView workbookViewId="0">
      <selection sqref="A1:C14"/>
    </sheetView>
  </sheetViews>
  <sheetFormatPr defaultRowHeight="15" x14ac:dyDescent="0.25"/>
  <cols>
    <col min="1" max="2" width="10.7109375" bestFit="1" customWidth="1"/>
  </cols>
  <sheetData>
    <row r="1" spans="1:3" x14ac:dyDescent="0.25">
      <c r="A1" t="s">
        <v>18</v>
      </c>
      <c r="B1" t="s">
        <v>19</v>
      </c>
      <c r="C1" t="s">
        <v>20</v>
      </c>
    </row>
    <row r="2" spans="1:3" x14ac:dyDescent="0.25">
      <c r="A2" s="52">
        <v>44562</v>
      </c>
      <c r="B2" s="52">
        <v>44578</v>
      </c>
      <c r="C2">
        <v>12</v>
      </c>
    </row>
    <row r="3" spans="1:3" x14ac:dyDescent="0.25">
      <c r="A3" s="52">
        <v>44579</v>
      </c>
      <c r="B3" s="52">
        <v>44606</v>
      </c>
      <c r="C3">
        <v>11</v>
      </c>
    </row>
    <row r="4" spans="1:3" x14ac:dyDescent="0.25">
      <c r="A4" s="52">
        <v>44607</v>
      </c>
      <c r="B4" s="52">
        <v>44637</v>
      </c>
      <c r="C4">
        <v>10</v>
      </c>
    </row>
    <row r="5" spans="1:3" x14ac:dyDescent="0.25">
      <c r="A5" s="52">
        <v>44638</v>
      </c>
      <c r="B5" s="52">
        <v>44667</v>
      </c>
      <c r="C5">
        <v>9</v>
      </c>
    </row>
    <row r="6" spans="1:3" x14ac:dyDescent="0.25">
      <c r="A6" s="52">
        <v>44668</v>
      </c>
      <c r="B6" s="52">
        <v>44698</v>
      </c>
      <c r="C6">
        <v>8</v>
      </c>
    </row>
    <row r="7" spans="1:3" x14ac:dyDescent="0.25">
      <c r="A7" s="52">
        <v>44699</v>
      </c>
      <c r="B7" s="52">
        <v>44728</v>
      </c>
      <c r="C7">
        <v>7</v>
      </c>
    </row>
    <row r="8" spans="1:3" x14ac:dyDescent="0.25">
      <c r="A8" s="52">
        <v>44729</v>
      </c>
      <c r="B8" s="52">
        <v>44759</v>
      </c>
      <c r="C8">
        <v>6</v>
      </c>
    </row>
    <row r="9" spans="1:3" x14ac:dyDescent="0.25">
      <c r="A9" s="52">
        <v>44760</v>
      </c>
      <c r="B9" s="52">
        <v>44790</v>
      </c>
      <c r="C9">
        <v>5</v>
      </c>
    </row>
    <row r="10" spans="1:3" x14ac:dyDescent="0.25">
      <c r="A10" s="52">
        <v>44791</v>
      </c>
      <c r="B10" s="52">
        <v>44820</v>
      </c>
      <c r="C10">
        <v>4</v>
      </c>
    </row>
    <row r="11" spans="1:3" x14ac:dyDescent="0.25">
      <c r="A11" s="52">
        <v>44821</v>
      </c>
      <c r="B11" s="52">
        <v>44851</v>
      </c>
      <c r="C11">
        <v>3</v>
      </c>
    </row>
    <row r="12" spans="1:3" x14ac:dyDescent="0.25">
      <c r="A12" s="52">
        <v>44852</v>
      </c>
      <c r="B12" s="52">
        <v>44881</v>
      </c>
      <c r="C12">
        <v>2</v>
      </c>
    </row>
    <row r="13" spans="1:3" x14ac:dyDescent="0.25">
      <c r="A13" s="52">
        <v>44882</v>
      </c>
      <c r="B13" s="52">
        <v>44912</v>
      </c>
      <c r="C13">
        <v>1</v>
      </c>
    </row>
    <row r="14" spans="1:3" x14ac:dyDescent="0.25">
      <c r="A14" s="52">
        <v>44913</v>
      </c>
      <c r="B14" s="52">
        <v>2958465</v>
      </c>
      <c r="C14">
        <v>0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0C601C-EDF9-4027-A428-9EF4381EFE24}">
  <dimension ref="D6:H13"/>
  <sheetViews>
    <sheetView showGridLines="0" workbookViewId="0">
      <selection activeCell="F18" sqref="F18"/>
    </sheetView>
  </sheetViews>
  <sheetFormatPr defaultRowHeight="15" x14ac:dyDescent="0.25"/>
  <cols>
    <col min="4" max="4" width="13.42578125" bestFit="1" customWidth="1"/>
    <col min="5" max="6" width="9.7109375" bestFit="1" customWidth="1"/>
    <col min="8" max="8" width="10" customWidth="1"/>
  </cols>
  <sheetData>
    <row r="6" spans="4:8" x14ac:dyDescent="0.25">
      <c r="G6" s="6"/>
      <c r="H6" s="6"/>
    </row>
    <row r="7" spans="4:8" ht="25.5" x14ac:dyDescent="0.25">
      <c r="D7" s="18" t="s">
        <v>7</v>
      </c>
      <c r="E7" s="67" t="s">
        <v>6</v>
      </c>
      <c r="F7" s="67"/>
      <c r="G7" s="19" t="s">
        <v>0</v>
      </c>
      <c r="H7" s="19" t="s">
        <v>1</v>
      </c>
    </row>
    <row r="8" spans="4:8" x14ac:dyDescent="0.25">
      <c r="D8" s="20" t="s">
        <v>2</v>
      </c>
      <c r="E8" s="21" t="s">
        <v>3</v>
      </c>
      <c r="F8" s="21">
        <v>6677.55</v>
      </c>
      <c r="G8" s="22" t="s">
        <v>3</v>
      </c>
      <c r="H8" s="21" t="s">
        <v>3</v>
      </c>
    </row>
    <row r="9" spans="4:8" x14ac:dyDescent="0.25">
      <c r="D9" s="20" t="s">
        <v>4</v>
      </c>
      <c r="E9" s="21">
        <f>F8+0.01</f>
        <v>6677.56</v>
      </c>
      <c r="F9" s="21">
        <v>9922.2800000000007</v>
      </c>
      <c r="G9" s="22">
        <v>7.4999999999999997E-2</v>
      </c>
      <c r="H9" s="21">
        <f>G9*F8</f>
        <v>500.81624999999997</v>
      </c>
    </row>
    <row r="10" spans="4:8" x14ac:dyDescent="0.25">
      <c r="D10" s="20" t="s">
        <v>4</v>
      </c>
      <c r="E10" s="21">
        <f>F9+0.01</f>
        <v>9922.2900000000009</v>
      </c>
      <c r="F10" s="21">
        <v>13167</v>
      </c>
      <c r="G10" s="22">
        <v>0.15</v>
      </c>
      <c r="H10" s="21">
        <f>(G10*F9)-((F9-F8)*G9)</f>
        <v>1244.9872500000001</v>
      </c>
    </row>
    <row r="11" spans="4:8" x14ac:dyDescent="0.25">
      <c r="D11" s="20" t="s">
        <v>4</v>
      </c>
      <c r="E11" s="21">
        <f>F10+0.01</f>
        <v>13167.01</v>
      </c>
      <c r="F11" s="21">
        <v>16380.38</v>
      </c>
      <c r="G11" s="22">
        <v>0.22500000000000001</v>
      </c>
      <c r="H11" s="21">
        <f>(G11*F10)-((F10-E10)*G10)-((F9-E9)*G9)</f>
        <v>2232.5145000000007</v>
      </c>
    </row>
    <row r="12" spans="4:8" x14ac:dyDescent="0.25">
      <c r="D12" s="20" t="s">
        <v>5</v>
      </c>
      <c r="E12" s="21">
        <f>F11+0.01</f>
        <v>16380.39</v>
      </c>
      <c r="F12" s="21" t="s">
        <v>3</v>
      </c>
      <c r="G12" s="22">
        <v>0.27500000000000002</v>
      </c>
      <c r="H12" s="21">
        <f>(G12*F11)-((F11-E11)*G11)-((F10-E10)*G10)-((F9-E9)*G9)</f>
        <v>3051.5357500000009</v>
      </c>
    </row>
    <row r="13" spans="4:8" x14ac:dyDescent="0.25">
      <c r="D13" s="17"/>
      <c r="E13" s="17"/>
      <c r="F13" s="17"/>
      <c r="G13" s="17"/>
      <c r="H13" s="17"/>
    </row>
  </sheetData>
  <mergeCells count="1">
    <mergeCell ref="E7:F7"/>
  </mergeCells>
  <pageMargins left="0.511811024" right="0.511811024" top="0.78740157499999996" bottom="0.78740157499999996" header="0.31496062000000002" footer="0.31496062000000002"/>
  <headerFooter>
    <oddHeader>&amp;C&amp;"Calibri"&amp;10&amp;K000000 Confidencial - Altamente restrito a determinados colaboradores&amp;1#_x000D_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Simulador</vt:lpstr>
      <vt:lpstr>Planilha2</vt:lpstr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Luciane de Fatima Duarte Gohl</dc:creator>
  <cp:lastModifiedBy>Kaio Tsuchida</cp:lastModifiedBy>
  <dcterms:created xsi:type="dcterms:W3CDTF">2020-09-01T23:34:08Z</dcterms:created>
  <dcterms:modified xsi:type="dcterms:W3CDTF">2023-01-23T14:53:53Z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2556437-8642-445a-bd38-b3725652d459_Enabled">
    <vt:lpwstr>true</vt:lpwstr>
  </property>
  <property fmtid="{D5CDD505-2E9C-101B-9397-08002B2CF9AE}" pid="3" name="MSIP_Label_02556437-8642-445a-bd38-b3725652d459_SetDate">
    <vt:lpwstr>2022-02-02T18:07:15Z</vt:lpwstr>
  </property>
  <property fmtid="{D5CDD505-2E9C-101B-9397-08002B2CF9AE}" pid="4" name="MSIP_Label_02556437-8642-445a-bd38-b3725652d459_Method">
    <vt:lpwstr>Privileged</vt:lpwstr>
  </property>
  <property fmtid="{D5CDD505-2E9C-101B-9397-08002B2CF9AE}" pid="5" name="MSIP_Label_02556437-8642-445a-bd38-b3725652d459_Name">
    <vt:lpwstr>Confidencial</vt:lpwstr>
  </property>
  <property fmtid="{D5CDD505-2E9C-101B-9397-08002B2CF9AE}" pid="6" name="MSIP_Label_02556437-8642-445a-bd38-b3725652d459_SiteId">
    <vt:lpwstr>dbbd9a42-5cb6-489a-9951-f0beff3aa858</vt:lpwstr>
  </property>
  <property fmtid="{D5CDD505-2E9C-101B-9397-08002B2CF9AE}" pid="7" name="MSIP_Label_02556437-8642-445a-bd38-b3725652d459_ActionId">
    <vt:lpwstr>52b0ecdf-e222-427a-a7e4-0c9db58202cd</vt:lpwstr>
  </property>
  <property fmtid="{D5CDD505-2E9C-101B-9397-08002B2CF9AE}" pid="8" name="MSIP_Label_02556437-8642-445a-bd38-b3725652d459_ContentBits">
    <vt:lpwstr>1</vt:lpwstr>
  </property>
</Properties>
</file>